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备案表" sheetId="1" r:id="rId1"/>
    <sheet name="项目安排表" sheetId="2" r:id="rId2"/>
    <sheet name="资金分配表" sheetId="3" r:id="rId3"/>
  </sheets>
  <definedNames>
    <definedName name="_xlnm._FilterDatabase" localSheetId="0" hidden="1">计划备案表!$A$6:$R$10</definedName>
    <definedName name="_xlnm.Print_Titles" localSheetId="0">计划备案表!$4:$6</definedName>
    <definedName name="_xlnm._FilterDatabase" localSheetId="1" hidden="1">项目安排表!$A$5:$J$84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sz val="9"/>
            <rFont val="宋体"/>
            <charset val="134"/>
          </rPr>
          <t>其中：自治州财政专项扶贫资金400万元，县本级配套资金6.6万元</t>
        </r>
      </text>
    </comment>
  </commentList>
</comments>
</file>

<file path=xl/sharedStrings.xml><?xml version="1.0" encoding="utf-8"?>
<sst xmlns="http://schemas.openxmlformats.org/spreadsheetml/2006/main" count="271" uniqueCount="175">
  <si>
    <t>附件1</t>
  </si>
  <si>
    <t>且末县2021年自治州财政专项扶贫发展资金项目计划报备表</t>
  </si>
  <si>
    <t>单位：万元、户</t>
  </si>
  <si>
    <t>序号</t>
  </si>
  <si>
    <t>项目库编号</t>
  </si>
  <si>
    <t>项目名称</t>
  </si>
  <si>
    <t>建设性质</t>
  </si>
  <si>
    <t>项目类别</t>
  </si>
  <si>
    <t>项目开工时间</t>
  </si>
  <si>
    <t>项目完工时间</t>
  </si>
  <si>
    <t>建设地点</t>
  </si>
  <si>
    <t>建设内容</t>
  </si>
  <si>
    <t>项目总投资及资金来源</t>
  </si>
  <si>
    <t>带动脱贫户数</t>
  </si>
  <si>
    <t>绩效目标</t>
  </si>
  <si>
    <t>项目负责人</t>
  </si>
  <si>
    <t>合计</t>
  </si>
  <si>
    <t>扶贫发展资金</t>
  </si>
  <si>
    <t>地方专项扶贫资金</t>
  </si>
  <si>
    <t>行业资金</t>
  </si>
  <si>
    <t>援疆资金</t>
  </si>
  <si>
    <t>其他</t>
  </si>
  <si>
    <t>合计个项目</t>
  </si>
  <si>
    <t>6528252021109</t>
  </si>
  <si>
    <t>标准化养殖小区配套设备</t>
  </si>
  <si>
    <t>新建</t>
  </si>
  <si>
    <t>产业类</t>
  </si>
  <si>
    <t>2021.5</t>
  </si>
  <si>
    <t>2021.10</t>
  </si>
  <si>
    <t>库拉木勒克乡江尕勒萨依村、其木布拉克村、巴什克其克村、库拉木勒克村、阿克亚村</t>
  </si>
  <si>
    <t>巴什克其克搬迁点2号养殖小区建设配套机械设备。
1、TMR搅拌机一台&lt;参数:搅拌仓客积≥12立方米，配套动力(电动)≥22KW,搅龙转速:18r/min,结构形式:卧式，配套输送带&gt;，每台17万元;
2、50农用铲车辆，配抓头&lt;参数:动力[荣油机):z70KW,额定载重量:2000KG，卸载高度≥3.5M&gt;，先导操作系统，每辆40万元;
3.50吨地磅1座，每座6万元;
4、揉丝机一台，&lt;参数:生产率3-(t-h):结构质量≥1000kg;配套动力≥35Kw，结构形式:盘式:主轴转速≥500r/min&gt;每台价格7.8万元:
5.铡草机一台&lt;参数:生产率:≥9000(kg/h)，结构质量:≥800KG,配套动力≥15Kw,结构形式:盘式，主轴转速≥500r/min&gt;每台4.5万元;
6.无害化牲畜焚烧炉1台(处理量&gt;30kg/h)5万元。资产归村委会所有，为40户建档立卡建设标准化养殖小区，带动示范40户建档立卡贫困户发展畜牧产业。</t>
  </si>
  <si>
    <t>为40户建档立 卡脱贫户完善标准化养殖小区配套设备。同时鼓动周边农牧民发展高牧产业，降低养殖成本、扩大养殖规模。依托和用乃至新疆庞大的羊肉销快市场。脱贫户免费使用，预计户均增收500-1000元。</t>
  </si>
  <si>
    <t>如则·热依木</t>
  </si>
  <si>
    <t>牲畜养殖</t>
  </si>
  <si>
    <t>库拉木勒克乡库拉木勒克村</t>
  </si>
  <si>
    <t>委托村委会主导成立的合作杜购买生产母羊（欧拉羊，2-6岁，体重≥50公斤）400只，每只补助2500元，通过托养方式给脱贫户，增加脱贫户生产资料，巩固脱贫成果，产权归村集体所有，母畜繁育的85%由饲养方受益，15%交还给合作社，壮大村集体经济。</t>
  </si>
  <si>
    <t>通过托养方式给脱贫户，增加脱贫户生产资料，巩固脱贫成果，产权归村集体所有，母畜繁育的85%由饲养方受益，15%交还给合作社，壮大村集体经济。预计增收5万元。</t>
  </si>
  <si>
    <t>标准化养殖小区基础设施建设</t>
  </si>
  <si>
    <t>为巴什克其克搬迁点2号、3号养殖小区建设基础设施，其中2号养殖小区40户9座;3号养殖小区52户9座。建设青贮窖18座，每座150立方，每座6万元，共需108万元。
资产归村委会所有，为92户建档立卡为完普标准化养殖小区配套设备，带动示范92户建档立卡贫困户发展畜牧产业。</t>
  </si>
  <si>
    <t>为92户建档立卡脱贫户完善标准化养殖小区基础设施建设。同时鼓励周边农牧民发展商牧产业，降低养殖成本、扩大养殖规模，预计户年增收500元。</t>
  </si>
  <si>
    <t>庭院灌溉渠
建设</t>
  </si>
  <si>
    <t>庭院经济建设工程</t>
  </si>
  <si>
    <t>库拉木勒克乡巴什克其克村</t>
  </si>
  <si>
    <t>为巴什克其克村新建庭院灌溉渠3条5.362公里，新建1/2UD60庭院灌溉渠0.6公里，每公里25万元，需要费用15万元，新建1/2UD50庭院满溉渠1.612公里，每公里25万元，需要费用40.3万元，新建1/2UD40庭院灌溉渠3.15公里，每公里20万，需要费用63万元，配套闸门及基础设施，共计费用118.3万元。包括项目的前期及竣工审计费用（工程设计、招标、监理、审计等相关费用）。</t>
  </si>
  <si>
    <t>为103户农户（其中82户脱贫户，21户一般户）新建庭院灌溉渠完善公共基础设施建设，美化庭院，发展庭院经济。</t>
  </si>
  <si>
    <t>且末县2021年自治州财政专项扶贫发展资金项目分类统计表</t>
  </si>
  <si>
    <t>单位：万元、个、户</t>
  </si>
  <si>
    <t>项目个数</t>
  </si>
  <si>
    <t>建设规模</t>
  </si>
  <si>
    <t>扶贫发展资金规模</t>
  </si>
  <si>
    <t>单位</t>
  </si>
  <si>
    <t>万元</t>
  </si>
  <si>
    <r>
      <rPr>
        <b/>
        <sz val="11"/>
        <rFont val="方正仿宋_GBK"/>
        <charset val="134"/>
      </rPr>
      <t>占报备批次资金比例（</t>
    </r>
    <r>
      <rPr>
        <b/>
        <sz val="11"/>
        <rFont val="Times New Roman"/>
        <charset val="0"/>
      </rPr>
      <t>%</t>
    </r>
    <r>
      <rPr>
        <b/>
        <sz val="11"/>
        <rFont val="方正仿宋_GBK"/>
        <charset val="134"/>
      </rPr>
      <t>）</t>
    </r>
  </si>
  <si>
    <r>
      <rPr>
        <sz val="10"/>
        <rFont val="方正仿宋_GBK"/>
        <charset val="134"/>
      </rPr>
      <t>－－－</t>
    </r>
  </si>
  <si>
    <t>一</t>
  </si>
  <si>
    <t>产业增收工程</t>
  </si>
  <si>
    <t>（一）</t>
  </si>
  <si>
    <t>优质林果业</t>
  </si>
  <si>
    <t>烘干房和冷库建设</t>
  </si>
  <si>
    <t>间</t>
  </si>
  <si>
    <t>（二）</t>
  </si>
  <si>
    <t>标准化养殖</t>
  </si>
  <si>
    <r>
      <rPr>
        <sz val="10"/>
        <color theme="1"/>
        <rFont val="方正仿宋_GBK"/>
        <charset val="134"/>
      </rPr>
      <t>头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只</t>
    </r>
  </si>
  <si>
    <t>可移动钢结构羊圈建设</t>
  </si>
  <si>
    <t>座</t>
  </si>
  <si>
    <t>蛋鸡养殖基地建设</t>
  </si>
  <si>
    <t>肉鸡养殖基地建设</t>
  </si>
  <si>
    <t>养鱼基地建设项目</t>
  </si>
  <si>
    <t>小型饲料加工设备</t>
  </si>
  <si>
    <r>
      <rPr>
        <sz val="10"/>
        <color theme="1"/>
        <rFont val="方正仿宋_GBK"/>
        <charset val="134"/>
      </rPr>
      <t>台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套</t>
    </r>
  </si>
  <si>
    <t>标准化养殖基地</t>
  </si>
  <si>
    <t>兔子养殖基地建设</t>
  </si>
  <si>
    <t>饲草料加工厂</t>
  </si>
  <si>
    <t>牲畜养殖基地附属设施建设</t>
  </si>
  <si>
    <t>套</t>
  </si>
  <si>
    <t>饲草料库及配套设施建设</t>
  </si>
  <si>
    <r>
      <rPr>
        <sz val="10"/>
        <color theme="1"/>
        <rFont val="方正仿宋_GBK"/>
        <charset val="134"/>
      </rPr>
      <t>座</t>
    </r>
  </si>
  <si>
    <t>家禽养殖</t>
  </si>
  <si>
    <t>个</t>
  </si>
  <si>
    <t>青贮饲料收割机</t>
  </si>
  <si>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套</t>
    </r>
  </si>
  <si>
    <t>防疫圈及配套设施建设</t>
  </si>
  <si>
    <t>活畜交易市场</t>
  </si>
  <si>
    <t>草场引水管道及配套设施建设</t>
  </si>
  <si>
    <r>
      <rPr>
        <sz val="10"/>
        <rFont val="方正仿宋_GBK"/>
        <charset val="134"/>
      </rPr>
      <t>公里</t>
    </r>
  </si>
  <si>
    <t>牧道及配套设施建设</t>
  </si>
  <si>
    <t>公里</t>
  </si>
  <si>
    <t>（三）</t>
  </si>
  <si>
    <t>基本农田建设</t>
  </si>
  <si>
    <t>低质土地整治</t>
  </si>
  <si>
    <r>
      <rPr>
        <sz val="10"/>
        <rFont val="方正仿宋_GBK"/>
        <charset val="134"/>
      </rPr>
      <t>亩</t>
    </r>
  </si>
  <si>
    <t>防渗渠及配套设施建设</t>
  </si>
  <si>
    <t>农田水利设施建设</t>
  </si>
  <si>
    <t>防洪坝建设</t>
  </si>
  <si>
    <t>饲草料地水利设施建设</t>
  </si>
  <si>
    <t>节水灌溉</t>
  </si>
  <si>
    <t>节水灌溉调流坝</t>
  </si>
  <si>
    <t>（四）</t>
  </si>
  <si>
    <t>设施农业</t>
  </si>
  <si>
    <t>大棚建设</t>
  </si>
  <si>
    <t>菌种种植</t>
  </si>
  <si>
    <t>平方米</t>
  </si>
  <si>
    <t>农业机械设备采购</t>
  </si>
  <si>
    <t>台/套</t>
  </si>
  <si>
    <t>保鲜库</t>
  </si>
  <si>
    <t>农作物晒场</t>
  </si>
  <si>
    <r>
      <rPr>
        <sz val="10"/>
        <rFont val="方正仿宋_GBK"/>
        <charset val="134"/>
      </rPr>
      <t>平方米</t>
    </r>
  </si>
  <si>
    <t>温室大棚提升改造</t>
  </si>
  <si>
    <t>（五）</t>
  </si>
  <si>
    <t>特色种植业</t>
  </si>
  <si>
    <t>农家肥奖补</t>
  </si>
  <si>
    <r>
      <rPr>
        <sz val="10"/>
        <rFont val="方正仿宋_GBK"/>
        <charset val="134"/>
      </rPr>
      <t>立方米</t>
    </r>
  </si>
  <si>
    <t>（六）</t>
  </si>
  <si>
    <t>产供销建设</t>
  </si>
  <si>
    <t>－－－</t>
  </si>
  <si>
    <t>农贸农资市场建设</t>
  </si>
  <si>
    <t>滴灌带厂建设</t>
  </si>
  <si>
    <t>果蔬分级包装配送建设项目</t>
  </si>
  <si>
    <t>病虫害防治药物喷洒车</t>
  </si>
  <si>
    <t>辆</t>
  </si>
  <si>
    <t>电商扶贫</t>
  </si>
  <si>
    <t>粮食烘干厂</t>
  </si>
  <si>
    <t>馕产业园配套基础设施建设</t>
  </si>
  <si>
    <t>膨化饲料加工及养殖示范基地</t>
  </si>
  <si>
    <t>菌种厂及配套设施建设二期</t>
  </si>
  <si>
    <t>特色农产品交易基地建设</t>
  </si>
  <si>
    <t>农产品深加工基地</t>
  </si>
  <si>
    <t>（七）</t>
  </si>
  <si>
    <t>休闲农业和乡村旅游</t>
  </si>
  <si>
    <t>旅游扶贫（蒙古包）建设</t>
  </si>
  <si>
    <t>农家乐、牧家乐</t>
  </si>
  <si>
    <t>旅游环保厕所建设</t>
  </si>
  <si>
    <t>移动售货车购置</t>
  </si>
  <si>
    <t>移动式小商铺购置</t>
  </si>
  <si>
    <t>二</t>
  </si>
  <si>
    <t>小型手工业工程</t>
  </si>
  <si>
    <t>扶贫车间（卫星工厂、家庭作坊等）</t>
  </si>
  <si>
    <r>
      <rPr>
        <sz val="10"/>
        <color theme="1"/>
        <rFont val="方正仿宋_GBK"/>
        <charset val="134"/>
      </rPr>
      <t>个</t>
    </r>
  </si>
  <si>
    <t>三</t>
  </si>
  <si>
    <t>住房安全工程</t>
  </si>
  <si>
    <t>农村饮水安全巩固提升工程</t>
  </si>
  <si>
    <t>定居住房保温</t>
  </si>
  <si>
    <r>
      <rPr>
        <sz val="10"/>
        <rFont val="方正仿宋_GBK"/>
        <charset val="134"/>
      </rPr>
      <t>套</t>
    </r>
  </si>
  <si>
    <t>四</t>
  </si>
  <si>
    <t>庭院经济建设</t>
  </si>
  <si>
    <r>
      <rPr>
        <sz val="10"/>
        <rFont val="方正仿宋_GBK"/>
        <charset val="0"/>
      </rPr>
      <t>户</t>
    </r>
  </si>
  <si>
    <t>庭院防渗渠建设</t>
  </si>
  <si>
    <t>千米</t>
  </si>
  <si>
    <t>五</t>
  </si>
  <si>
    <t>就业和技能技术培训工程</t>
  </si>
  <si>
    <t>“以奖代补”项目</t>
  </si>
  <si>
    <r>
      <rPr>
        <sz val="10"/>
        <rFont val="方正仿宋_GBK"/>
        <charset val="134"/>
      </rPr>
      <t>人</t>
    </r>
  </si>
  <si>
    <t>建筑领域职业技能培训项目</t>
  </si>
  <si>
    <r>
      <rPr>
        <sz val="10"/>
        <rFont val="方正仿宋_GBK"/>
        <charset val="134"/>
      </rPr>
      <t>户</t>
    </r>
  </si>
  <si>
    <t>雨露计划</t>
  </si>
  <si>
    <r>
      <rPr>
        <sz val="10"/>
        <rFont val="方正仿宋_GBK"/>
        <charset val="134"/>
      </rPr>
      <t>人次</t>
    </r>
  </si>
  <si>
    <t>六</t>
  </si>
  <si>
    <t>基础设施建设</t>
  </si>
  <si>
    <t>公共基础设施建设</t>
  </si>
  <si>
    <t>桥梁建设</t>
  </si>
  <si>
    <t>农村道路建设</t>
  </si>
  <si>
    <t>过水路面建设</t>
  </si>
  <si>
    <t>米</t>
  </si>
  <si>
    <t>其他基础设施建设</t>
  </si>
  <si>
    <t>马路经济提升改造项目</t>
  </si>
  <si>
    <t>门面房建设</t>
  </si>
  <si>
    <t>扶贫创业基地附属设施建设</t>
  </si>
  <si>
    <t>附件2：</t>
  </si>
  <si>
    <t>且末县2021年自治州财政专项扶贫资金项目资金分配表</t>
  </si>
  <si>
    <t>乡镇</t>
  </si>
  <si>
    <t>资金分配额度</t>
  </si>
  <si>
    <t>备注</t>
  </si>
  <si>
    <t>自治州财政专项扶贫发展资金</t>
  </si>
  <si>
    <t>县本级配套资金</t>
  </si>
  <si>
    <t>库拉木勒克乡</t>
  </si>
</sst>
</file>

<file path=xl/styles.xml><?xml version="1.0" encoding="utf-8"?>
<styleSheet xmlns="http://schemas.openxmlformats.org/spreadsheetml/2006/main">
  <numFmts count="10">
    <numFmt numFmtId="176" formatCode="0_ "/>
    <numFmt numFmtId="41" formatCode="_ * #,##0_ ;_ * \-#,##0_ ;_ * &quot;-&quot;_ ;_ @_ "/>
    <numFmt numFmtId="177" formatCode="0.00_ "/>
    <numFmt numFmtId="178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000000000000"/>
    <numFmt numFmtId="180" formatCode="yyyy\.mm"/>
    <numFmt numFmtId="181" formatCode="#,##0.00_ "/>
  </numFmts>
  <fonts count="6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5.5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0"/>
      <name val="方正仿宋_GBK"/>
      <charset val="134"/>
    </font>
    <font>
      <sz val="14"/>
      <name val="方正小标宋_GBK"/>
      <charset val="0"/>
    </font>
    <font>
      <sz val="10"/>
      <name val="方正仿宋_GBK"/>
      <charset val="0"/>
    </font>
    <font>
      <sz val="14"/>
      <name val="Times New Roman"/>
      <charset val="0"/>
    </font>
    <font>
      <sz val="11"/>
      <name val="方正仿宋_GBK"/>
      <charset val="0"/>
    </font>
    <font>
      <b/>
      <sz val="11"/>
      <name val="方正仿宋_GBK"/>
      <charset val="134"/>
    </font>
    <font>
      <b/>
      <sz val="10"/>
      <name val="方正仿宋_GBK"/>
      <charset val="134"/>
    </font>
    <font>
      <b/>
      <sz val="11"/>
      <name val="Times New Roman"/>
      <charset val="0"/>
    </font>
    <font>
      <b/>
      <sz val="10"/>
      <name val="方正仿宋_GBK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0"/>
    </font>
    <font>
      <sz val="10"/>
      <color theme="1"/>
      <name val="Times New Roman"/>
      <charset val="0"/>
    </font>
    <font>
      <sz val="10"/>
      <name val="宋体"/>
      <charset val="134"/>
    </font>
    <font>
      <sz val="11"/>
      <name val="Times New Roman"/>
      <charset val="134"/>
    </font>
    <font>
      <sz val="12"/>
      <color indexed="10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b/>
      <sz val="15"/>
      <color theme="1"/>
      <name val="方正黑体_GBK"/>
      <charset val="134"/>
    </font>
    <font>
      <b/>
      <sz val="14"/>
      <color theme="1"/>
      <name val="方正黑体_GBK"/>
      <charset val="134"/>
    </font>
    <font>
      <sz val="15.5"/>
      <name val="宋体"/>
      <charset val="134"/>
    </font>
    <font>
      <sz val="11"/>
      <name val="宋体"/>
      <charset val="134"/>
      <scheme val="minor"/>
    </font>
    <font>
      <sz val="30"/>
      <name val="方正小标宋_GBK"/>
      <charset val="134"/>
    </font>
    <font>
      <sz val="12"/>
      <name val="方正仿宋_GBK"/>
      <charset val="134"/>
    </font>
    <font>
      <b/>
      <sz val="15"/>
      <name val="方正黑体_GBK"/>
      <charset val="134"/>
    </font>
    <font>
      <b/>
      <sz val="12"/>
      <name val="方正仿宋_GBK"/>
      <charset val="134"/>
    </font>
    <font>
      <b/>
      <sz val="14"/>
      <name val="方正黑体_GBK"/>
      <charset val="134"/>
    </font>
    <font>
      <sz val="3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9" fillId="18" borderId="12" applyNumberFormat="0" applyAlignment="0" applyProtection="0">
      <alignment vertical="center"/>
    </xf>
    <xf numFmtId="0" fontId="51" fillId="18" borderId="10" applyNumberFormat="0" applyAlignment="0" applyProtection="0">
      <alignment vertical="center"/>
    </xf>
    <xf numFmtId="0" fontId="53" fillId="21" borderId="13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top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6" fillId="0" borderId="2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177" fontId="20" fillId="0" borderId="2" xfId="53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6" fillId="0" borderId="2" xfId="53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8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horizontal="center" vertical="center" wrapText="1"/>
    </xf>
    <xf numFmtId="176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horizontal="left" vertical="center" wrapText="1"/>
    </xf>
    <xf numFmtId="176" fontId="34" fillId="0" borderId="0" xfId="0" applyNumberFormat="1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vertical="center" wrapText="1"/>
    </xf>
    <xf numFmtId="176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176" fontId="36" fillId="0" borderId="4" xfId="0" applyNumberFormat="1" applyFont="1" applyFill="1" applyBorder="1" applyAlignment="1">
      <alignment horizontal="center" vertical="center" wrapText="1"/>
    </xf>
    <xf numFmtId="176" fontId="36" fillId="0" borderId="8" xfId="0" applyNumberFormat="1" applyFont="1" applyFill="1" applyBorder="1" applyAlignment="1">
      <alignment horizontal="center" vertical="center" wrapText="1"/>
    </xf>
    <xf numFmtId="176" fontId="37" fillId="0" borderId="2" xfId="11" applyNumberFormat="1" applyFont="1" applyFill="1" applyBorder="1" applyAlignment="1">
      <alignment horizontal="center" vertical="center" wrapText="1"/>
    </xf>
    <xf numFmtId="179" fontId="37" fillId="0" borderId="2" xfId="11" applyNumberFormat="1" applyFont="1" applyFill="1" applyBorder="1" applyAlignment="1">
      <alignment horizontal="center" vertical="center" wrapText="1"/>
    </xf>
    <xf numFmtId="0" fontId="37" fillId="0" borderId="2" xfId="11" applyFont="1" applyFill="1" applyBorder="1" applyAlignment="1">
      <alignment horizontal="center" vertical="center" wrapText="1"/>
    </xf>
    <xf numFmtId="180" fontId="37" fillId="0" borderId="2" xfId="11" applyNumberFormat="1" applyFont="1" applyFill="1" applyBorder="1" applyAlignment="1">
      <alignment horizontal="center" vertical="center" wrapText="1"/>
    </xf>
    <xf numFmtId="49" fontId="37" fillId="0" borderId="2" xfId="11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178" fontId="32" fillId="0" borderId="0" xfId="0" applyNumberFormat="1" applyFont="1" applyFill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178" fontId="33" fillId="0" borderId="0" xfId="0" applyNumberFormat="1" applyFont="1" applyFill="1" applyBorder="1" applyAlignment="1">
      <alignment horizontal="center" vertical="center" wrapText="1"/>
    </xf>
    <xf numFmtId="178" fontId="38" fillId="0" borderId="0" xfId="0" applyNumberFormat="1" applyFont="1" applyFill="1" applyBorder="1" applyAlignment="1">
      <alignment horizontal="center" vertical="center" wrapText="1"/>
    </xf>
    <xf numFmtId="181" fontId="38" fillId="0" borderId="0" xfId="0" applyNumberFormat="1" applyFont="1" applyFill="1" applyBorder="1" applyAlignment="1">
      <alignment horizontal="center" vertical="center" wrapText="1"/>
    </xf>
    <xf numFmtId="178" fontId="34" fillId="0" borderId="0" xfId="0" applyNumberFormat="1" applyFont="1" applyFill="1" applyBorder="1" applyAlignment="1">
      <alignment horizontal="center" vertical="center" wrapText="1"/>
    </xf>
    <xf numFmtId="178" fontId="34" fillId="0" borderId="0" xfId="0" applyNumberFormat="1" applyFont="1" applyFill="1" applyBorder="1" applyAlignment="1">
      <alignment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181" fontId="35" fillId="0" borderId="2" xfId="0" applyNumberFormat="1" applyFont="1" applyFill="1" applyBorder="1" applyAlignment="1">
      <alignment horizontal="center" vertical="center" wrapText="1"/>
    </xf>
    <xf numFmtId="176" fontId="36" fillId="0" borderId="5" xfId="0" applyNumberFormat="1" applyFont="1" applyFill="1" applyBorder="1" applyAlignment="1">
      <alignment horizontal="left" vertical="center" wrapText="1"/>
    </xf>
    <xf numFmtId="177" fontId="36" fillId="0" borderId="2" xfId="0" applyNumberFormat="1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 wrapText="1"/>
    </xf>
    <xf numFmtId="0" fontId="37" fillId="0" borderId="2" xfId="11" applyFont="1" applyFill="1" applyBorder="1" applyAlignment="1">
      <alignment horizontal="left" vertical="center" wrapText="1"/>
    </xf>
    <xf numFmtId="178" fontId="37" fillId="0" borderId="2" xfId="11" applyNumberFormat="1" applyFont="1" applyFill="1" applyBorder="1" applyAlignment="1">
      <alignment horizontal="center" vertical="center" wrapText="1"/>
    </xf>
    <xf numFmtId="181" fontId="37" fillId="0" borderId="2" xfId="11" applyNumberFormat="1" applyFont="1" applyFill="1" applyBorder="1" applyAlignment="1">
      <alignment horizontal="center" vertical="center" wrapText="1"/>
    </xf>
    <xf numFmtId="181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 19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328930</xdr:colOff>
      <xdr:row>8</xdr:row>
      <xdr:rowOff>1095375</xdr:rowOff>
    </xdr:to>
    <xdr:sp>
      <xdr:nvSpPr>
        <xdr:cNvPr id="2" name="Text Box 80" hidden="1"/>
        <xdr:cNvSpPr/>
      </xdr:nvSpPr>
      <xdr:spPr>
        <a:xfrm>
          <a:off x="7145655" y="8826500"/>
          <a:ext cx="328930" cy="1095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328930</xdr:colOff>
      <xdr:row>8</xdr:row>
      <xdr:rowOff>1095375</xdr:rowOff>
    </xdr:to>
    <xdr:sp>
      <xdr:nvSpPr>
        <xdr:cNvPr id="3" name="Text Box 80" hidden="1"/>
        <xdr:cNvSpPr/>
      </xdr:nvSpPr>
      <xdr:spPr>
        <a:xfrm>
          <a:off x="7145655" y="8826500"/>
          <a:ext cx="328930" cy="1095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zoomScale="55" zoomScaleNormal="55" workbookViewId="0">
      <selection activeCell="I7" sqref="I7"/>
    </sheetView>
  </sheetViews>
  <sheetFormatPr defaultColWidth="9" defaultRowHeight="13.5"/>
  <cols>
    <col min="1" max="1" width="9.30833333333333" style="83" customWidth="1"/>
    <col min="2" max="2" width="23.4083333333333" style="83" customWidth="1"/>
    <col min="3" max="3" width="13.925" style="83" customWidth="1"/>
    <col min="4" max="5" width="13.5666666666667" style="83" customWidth="1"/>
    <col min="6" max="7" width="20" style="84" customWidth="1"/>
    <col min="8" max="8" width="29.7833333333333" style="83" customWidth="1"/>
    <col min="9" max="9" width="111.808333333333" style="85" customWidth="1"/>
    <col min="10" max="11" width="15.1416666666667" style="86" customWidth="1"/>
    <col min="12" max="12" width="15.1416666666667" style="83" customWidth="1"/>
    <col min="13" max="14" width="8.525" style="83" customWidth="1"/>
    <col min="15" max="15" width="10.1583333333333" style="87" customWidth="1"/>
    <col min="16" max="16" width="13.375" style="83" customWidth="1"/>
    <col min="17" max="17" width="43.175" style="83" customWidth="1"/>
    <col min="18" max="18" width="23.3916666666667" style="83" customWidth="1"/>
    <col min="19" max="16384" width="9" style="83"/>
  </cols>
  <sheetData>
    <row r="1" ht="36" customHeight="1" spans="1:18">
      <c r="A1" s="88" t="s">
        <v>0</v>
      </c>
      <c r="B1" s="88"/>
      <c r="C1" s="89"/>
      <c r="D1" s="89"/>
      <c r="E1" s="89"/>
      <c r="F1" s="90"/>
      <c r="G1" s="90"/>
      <c r="H1" s="89"/>
      <c r="I1" s="105"/>
      <c r="J1" s="106"/>
      <c r="K1" s="106"/>
      <c r="L1" s="89"/>
      <c r="M1" s="89"/>
      <c r="N1" s="89"/>
      <c r="O1" s="107"/>
      <c r="P1" s="89"/>
      <c r="Q1" s="89"/>
      <c r="R1" s="89"/>
    </row>
    <row r="2" ht="79" customHeight="1" spans="1:18">
      <c r="A2" s="91" t="s">
        <v>1</v>
      </c>
      <c r="B2" s="91"/>
      <c r="C2" s="92"/>
      <c r="D2" s="92"/>
      <c r="E2" s="92"/>
      <c r="F2" s="92"/>
      <c r="G2" s="92"/>
      <c r="H2" s="92"/>
      <c r="I2" s="108"/>
      <c r="J2" s="109"/>
      <c r="K2" s="110"/>
      <c r="L2" s="111"/>
      <c r="M2" s="111"/>
      <c r="N2" s="111"/>
      <c r="O2" s="111"/>
      <c r="P2" s="111"/>
      <c r="Q2" s="111"/>
      <c r="R2" s="92"/>
    </row>
    <row r="3" ht="36" customHeight="1" spans="1:18">
      <c r="A3" s="93"/>
      <c r="B3" s="93"/>
      <c r="C3" s="93"/>
      <c r="D3" s="93"/>
      <c r="E3" s="93"/>
      <c r="F3" s="94"/>
      <c r="G3" s="94"/>
      <c r="H3" s="95"/>
      <c r="I3" s="93"/>
      <c r="J3" s="112"/>
      <c r="K3" s="113"/>
      <c r="L3" s="95"/>
      <c r="M3" s="95"/>
      <c r="N3" s="95"/>
      <c r="O3" s="94"/>
      <c r="P3" s="95"/>
      <c r="Q3" s="95" t="s">
        <v>2</v>
      </c>
      <c r="R3" s="95"/>
    </row>
    <row r="4" s="81" customFormat="1" ht="38" customHeight="1" spans="1:18">
      <c r="A4" s="96" t="s">
        <v>3</v>
      </c>
      <c r="B4" s="96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10</v>
      </c>
      <c r="I4" s="97" t="s">
        <v>11</v>
      </c>
      <c r="J4" s="114" t="s">
        <v>12</v>
      </c>
      <c r="K4" s="114"/>
      <c r="L4" s="96"/>
      <c r="M4" s="96"/>
      <c r="N4" s="96"/>
      <c r="O4" s="96"/>
      <c r="P4" s="115" t="s">
        <v>13</v>
      </c>
      <c r="Q4" s="115" t="s">
        <v>14</v>
      </c>
      <c r="R4" s="97" t="s">
        <v>15</v>
      </c>
    </row>
    <row r="5" s="81" customFormat="1" ht="57" customHeight="1" spans="1:18">
      <c r="A5" s="96"/>
      <c r="B5" s="96"/>
      <c r="C5" s="97"/>
      <c r="D5" s="97"/>
      <c r="E5" s="97"/>
      <c r="F5" s="97"/>
      <c r="G5" s="97"/>
      <c r="H5" s="97"/>
      <c r="I5" s="97"/>
      <c r="J5" s="114" t="s">
        <v>16</v>
      </c>
      <c r="K5" s="114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/>
      <c r="Q5" s="115"/>
      <c r="R5" s="97"/>
    </row>
    <row r="6" ht="37" customHeight="1" spans="1:18">
      <c r="A6" s="98" t="s">
        <v>22</v>
      </c>
      <c r="B6" s="99"/>
      <c r="C6" s="99"/>
      <c r="D6" s="99"/>
      <c r="E6" s="99"/>
      <c r="F6" s="99"/>
      <c r="G6" s="99"/>
      <c r="H6" s="99"/>
      <c r="I6" s="116"/>
      <c r="J6" s="117">
        <f t="shared" ref="J6:P6" si="0">SUM(J7:J10)</f>
        <v>406.6</v>
      </c>
      <c r="K6" s="117">
        <f t="shared" si="0"/>
        <v>400</v>
      </c>
      <c r="L6" s="117">
        <f t="shared" si="0"/>
        <v>6.6</v>
      </c>
      <c r="M6" s="117">
        <f t="shared" si="0"/>
        <v>0</v>
      </c>
      <c r="N6" s="117">
        <f t="shared" si="0"/>
        <v>0</v>
      </c>
      <c r="O6" s="117">
        <f t="shared" si="0"/>
        <v>0</v>
      </c>
      <c r="P6" s="118">
        <f t="shared" si="0"/>
        <v>244</v>
      </c>
      <c r="Q6" s="122"/>
      <c r="R6" s="123"/>
    </row>
    <row r="7" s="82" customFormat="1" ht="287" customHeight="1" spans="1:18">
      <c r="A7" s="100">
        <f>ROW()-6</f>
        <v>1</v>
      </c>
      <c r="B7" s="101" t="s">
        <v>23</v>
      </c>
      <c r="C7" s="102" t="s">
        <v>24</v>
      </c>
      <c r="D7" s="102" t="s">
        <v>25</v>
      </c>
      <c r="E7" s="102" t="s">
        <v>26</v>
      </c>
      <c r="F7" s="103" t="s">
        <v>27</v>
      </c>
      <c r="G7" s="104" t="s">
        <v>28</v>
      </c>
      <c r="H7" s="102" t="s">
        <v>29</v>
      </c>
      <c r="I7" s="119" t="s">
        <v>30</v>
      </c>
      <c r="J7" s="120">
        <v>80.3</v>
      </c>
      <c r="K7" s="120">
        <v>80.3</v>
      </c>
      <c r="L7" s="121"/>
      <c r="M7" s="121"/>
      <c r="N7" s="121"/>
      <c r="O7" s="121"/>
      <c r="P7" s="100">
        <v>40</v>
      </c>
      <c r="Q7" s="121" t="s">
        <v>31</v>
      </c>
      <c r="R7" s="102" t="s">
        <v>32</v>
      </c>
    </row>
    <row r="8" s="82" customFormat="1" ht="125" customHeight="1" spans="1:18">
      <c r="A8" s="100">
        <f>ROW()-6</f>
        <v>2</v>
      </c>
      <c r="B8" s="101">
        <v>6528252021117</v>
      </c>
      <c r="C8" s="102" t="s">
        <v>33</v>
      </c>
      <c r="D8" s="102" t="s">
        <v>25</v>
      </c>
      <c r="E8" s="102" t="s">
        <v>26</v>
      </c>
      <c r="F8" s="103" t="s">
        <v>27</v>
      </c>
      <c r="G8" s="104" t="s">
        <v>28</v>
      </c>
      <c r="H8" s="102" t="s">
        <v>34</v>
      </c>
      <c r="I8" s="119" t="s">
        <v>35</v>
      </c>
      <c r="J8" s="120">
        <v>100</v>
      </c>
      <c r="K8" s="120">
        <v>100</v>
      </c>
      <c r="L8" s="102"/>
      <c r="M8" s="102"/>
      <c r="N8" s="102"/>
      <c r="O8" s="102"/>
      <c r="P8" s="102">
        <v>30</v>
      </c>
      <c r="Q8" s="102" t="s">
        <v>36</v>
      </c>
      <c r="R8" s="102" t="s">
        <v>32</v>
      </c>
    </row>
    <row r="9" s="82" customFormat="1" ht="133" customHeight="1" spans="1:18">
      <c r="A9" s="100">
        <f>ROW()-6</f>
        <v>3</v>
      </c>
      <c r="B9" s="101">
        <v>6528252021110</v>
      </c>
      <c r="C9" s="102" t="s">
        <v>37</v>
      </c>
      <c r="D9" s="102" t="s">
        <v>25</v>
      </c>
      <c r="E9" s="102" t="s">
        <v>26</v>
      </c>
      <c r="F9" s="103" t="s">
        <v>27</v>
      </c>
      <c r="G9" s="104" t="s">
        <v>28</v>
      </c>
      <c r="H9" s="102" t="s">
        <v>29</v>
      </c>
      <c r="I9" s="119" t="s">
        <v>38</v>
      </c>
      <c r="J9" s="120">
        <v>108</v>
      </c>
      <c r="K9" s="120">
        <v>108</v>
      </c>
      <c r="L9" s="121"/>
      <c r="M9" s="121"/>
      <c r="N9" s="121"/>
      <c r="O9" s="121"/>
      <c r="P9" s="100">
        <v>92</v>
      </c>
      <c r="Q9" s="121" t="s">
        <v>39</v>
      </c>
      <c r="R9" s="102" t="s">
        <v>32</v>
      </c>
    </row>
    <row r="10" s="82" customFormat="1" ht="147" customHeight="1" spans="1:18">
      <c r="A10" s="100">
        <f>ROW()-6</f>
        <v>4</v>
      </c>
      <c r="B10" s="101">
        <v>6528252021344</v>
      </c>
      <c r="C10" s="102" t="s">
        <v>40</v>
      </c>
      <c r="D10" s="102" t="s">
        <v>25</v>
      </c>
      <c r="E10" s="102" t="s">
        <v>41</v>
      </c>
      <c r="F10" s="103" t="s">
        <v>27</v>
      </c>
      <c r="G10" s="104" t="s">
        <v>28</v>
      </c>
      <c r="H10" s="102" t="s">
        <v>42</v>
      </c>
      <c r="I10" s="119" t="s">
        <v>43</v>
      </c>
      <c r="J10" s="120">
        <v>118.3</v>
      </c>
      <c r="K10" s="120">
        <v>111.7</v>
      </c>
      <c r="L10" s="121">
        <v>6.6</v>
      </c>
      <c r="M10" s="121"/>
      <c r="N10" s="121"/>
      <c r="O10" s="121"/>
      <c r="P10" s="100">
        <v>82</v>
      </c>
      <c r="Q10" s="121" t="s">
        <v>44</v>
      </c>
      <c r="R10" s="102" t="s">
        <v>32</v>
      </c>
    </row>
  </sheetData>
  <mergeCells count="17">
    <mergeCell ref="A1:B1"/>
    <mergeCell ref="A2:R2"/>
    <mergeCell ref="A3:G3"/>
    <mergeCell ref="J4:O4"/>
    <mergeCell ref="A6:I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</mergeCells>
  <printOptions horizontalCentered="1"/>
  <pageMargins left="0.357638888888889" right="0.357638888888889" top="0.590277777777778" bottom="0.196527777777778" header="0.5" footer="0.5"/>
  <pageSetup paperSize="9" scale="35" fitToHeight="0" orientation="landscape" horizontalDpi="600"/>
  <headerFooter/>
  <ignoredErrors>
    <ignoredError sqref="L6:P6" emptyCellReference="1"/>
    <ignoredError sqref="F7:F10 G7 G8:G10 B7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opLeftCell="A46" workbookViewId="0">
      <selection activeCell="D67" sqref="D67"/>
    </sheetView>
  </sheetViews>
  <sheetFormatPr defaultColWidth="8.75" defaultRowHeight="15.75"/>
  <cols>
    <col min="1" max="1" width="7.875" style="15" customWidth="1"/>
    <col min="2" max="2" width="25.875" style="16" customWidth="1"/>
    <col min="3" max="4" width="7" style="15" customWidth="1"/>
    <col min="5" max="5" width="9.75" style="15" customWidth="1"/>
    <col min="6" max="6" width="10.75" style="17" customWidth="1"/>
    <col min="7" max="7" width="10.625" style="15" customWidth="1"/>
    <col min="8" max="8" width="8.25" style="15" customWidth="1"/>
    <col min="9" max="9" width="8.375" style="15" customWidth="1"/>
    <col min="10" max="10" width="10.375" style="12"/>
    <col min="11" max="16384" width="8.75" style="12"/>
  </cols>
  <sheetData>
    <row r="1" s="12" customFormat="1" ht="30.75" customHeight="1" spans="1:9">
      <c r="A1" s="18" t="s">
        <v>45</v>
      </c>
      <c r="B1" s="19"/>
      <c r="C1" s="20"/>
      <c r="D1" s="20"/>
      <c r="E1" s="20"/>
      <c r="F1" s="21"/>
      <c r="G1" s="20"/>
      <c r="H1" s="20"/>
      <c r="I1" s="20"/>
    </row>
    <row r="2" s="12" customFormat="1" ht="21.75" customHeight="1" spans="1:9">
      <c r="A2" s="22"/>
      <c r="B2" s="23"/>
      <c r="C2" s="15"/>
      <c r="D2" s="15"/>
      <c r="E2" s="15"/>
      <c r="F2" s="24" t="s">
        <v>46</v>
      </c>
      <c r="G2" s="25"/>
      <c r="H2" s="25"/>
      <c r="I2" s="68"/>
    </row>
    <row r="3" s="12" customFormat="1" ht="37" customHeight="1" spans="1:9">
      <c r="A3" s="26" t="s">
        <v>3</v>
      </c>
      <c r="B3" s="27" t="s">
        <v>7</v>
      </c>
      <c r="C3" s="26" t="s">
        <v>47</v>
      </c>
      <c r="D3" s="26" t="s">
        <v>48</v>
      </c>
      <c r="E3" s="28"/>
      <c r="F3" s="29" t="s">
        <v>49</v>
      </c>
      <c r="G3" s="30"/>
      <c r="H3" s="31" t="s">
        <v>13</v>
      </c>
      <c r="I3" s="69"/>
    </row>
    <row r="4" s="12" customFormat="1" ht="48" customHeight="1" spans="1:9">
      <c r="A4" s="32"/>
      <c r="B4" s="33"/>
      <c r="C4" s="32"/>
      <c r="D4" s="32"/>
      <c r="E4" s="31" t="s">
        <v>50</v>
      </c>
      <c r="F4" s="34" t="s">
        <v>51</v>
      </c>
      <c r="G4" s="31" t="s">
        <v>52</v>
      </c>
      <c r="H4" s="31"/>
      <c r="I4" s="70"/>
    </row>
    <row r="5" s="12" customFormat="1" ht="28" customHeight="1" spans="1:10">
      <c r="A5" s="35" t="s">
        <v>16</v>
      </c>
      <c r="B5" s="36"/>
      <c r="C5" s="37">
        <f t="shared" ref="C5:H5" si="0">C6+C63+C65+C68+C71+C75</f>
        <v>4</v>
      </c>
      <c r="D5" s="124" t="s">
        <v>53</v>
      </c>
      <c r="E5" s="124" t="s">
        <v>53</v>
      </c>
      <c r="F5" s="39">
        <f t="shared" si="0"/>
        <v>406.6</v>
      </c>
      <c r="G5" s="40">
        <f t="shared" si="0"/>
        <v>1</v>
      </c>
      <c r="H5" s="37">
        <f t="shared" si="0"/>
        <v>244</v>
      </c>
      <c r="I5" s="71"/>
      <c r="J5" s="72"/>
    </row>
    <row r="6" s="12" customFormat="1" ht="28" customHeight="1" spans="1:10">
      <c r="A6" s="41" t="s">
        <v>54</v>
      </c>
      <c r="B6" s="42" t="s">
        <v>55</v>
      </c>
      <c r="C6" s="37">
        <f t="shared" ref="C6:H6" si="1">C7+C9+C27+C35+C42+C45+C57</f>
        <v>3</v>
      </c>
      <c r="D6" s="124" t="s">
        <v>53</v>
      </c>
      <c r="E6" s="124" t="s">
        <v>53</v>
      </c>
      <c r="F6" s="39">
        <f t="shared" si="1"/>
        <v>288.3</v>
      </c>
      <c r="G6" s="40">
        <f>F6/$F$5</f>
        <v>0.709050664043286</v>
      </c>
      <c r="H6" s="37">
        <f t="shared" si="1"/>
        <v>162</v>
      </c>
      <c r="I6" s="71"/>
      <c r="J6" s="72"/>
    </row>
    <row r="7" s="12" customFormat="1" ht="28" customHeight="1" spans="1:10">
      <c r="A7" s="41" t="s">
        <v>56</v>
      </c>
      <c r="B7" s="42" t="s">
        <v>57</v>
      </c>
      <c r="C7" s="37">
        <f t="shared" ref="C7:H7" si="2">SUM(C8:C8)</f>
        <v>0</v>
      </c>
      <c r="D7" s="124" t="s">
        <v>53</v>
      </c>
      <c r="E7" s="124" t="s">
        <v>53</v>
      </c>
      <c r="F7" s="39">
        <f t="shared" si="2"/>
        <v>0</v>
      </c>
      <c r="G7" s="40">
        <f>F7/$F$5</f>
        <v>0</v>
      </c>
      <c r="H7" s="37">
        <f t="shared" si="2"/>
        <v>0</v>
      </c>
      <c r="I7" s="71"/>
      <c r="J7" s="72"/>
    </row>
    <row r="8" s="12" customFormat="1" ht="28" customHeight="1" spans="1:9">
      <c r="A8" s="37">
        <v>1</v>
      </c>
      <c r="B8" s="43" t="s">
        <v>58</v>
      </c>
      <c r="C8" s="44"/>
      <c r="D8" s="44"/>
      <c r="E8" s="45" t="s">
        <v>59</v>
      </c>
      <c r="F8" s="46"/>
      <c r="G8" s="40"/>
      <c r="H8" s="44"/>
      <c r="I8" s="73"/>
    </row>
    <row r="9" s="12" customFormat="1" ht="28" customHeight="1" spans="1:10">
      <c r="A9" s="41" t="s">
        <v>60</v>
      </c>
      <c r="B9" s="42" t="s">
        <v>61</v>
      </c>
      <c r="C9" s="37">
        <f t="shared" ref="C9:H9" si="3">SUM(C10:C26)</f>
        <v>3</v>
      </c>
      <c r="D9" s="124" t="s">
        <v>53</v>
      </c>
      <c r="E9" s="124" t="s">
        <v>53</v>
      </c>
      <c r="F9" s="39">
        <f t="shared" si="3"/>
        <v>288.3</v>
      </c>
      <c r="G9" s="40">
        <f>F9/$F$5</f>
        <v>0.709050664043286</v>
      </c>
      <c r="H9" s="37">
        <f t="shared" si="3"/>
        <v>162</v>
      </c>
      <c r="I9" s="71"/>
      <c r="J9" s="13"/>
    </row>
    <row r="10" s="12" customFormat="1" ht="28" customHeight="1" spans="1:9">
      <c r="A10" s="37">
        <v>1</v>
      </c>
      <c r="B10" s="47" t="s">
        <v>33</v>
      </c>
      <c r="C10" s="48">
        <v>1</v>
      </c>
      <c r="D10" s="48">
        <v>400</v>
      </c>
      <c r="E10" s="48" t="s">
        <v>62</v>
      </c>
      <c r="F10" s="49">
        <v>100</v>
      </c>
      <c r="G10" s="40">
        <f>F10/$F$5</f>
        <v>0.245941957697983</v>
      </c>
      <c r="H10" s="48">
        <v>30</v>
      </c>
      <c r="I10" s="73"/>
    </row>
    <row r="11" s="12" customFormat="1" ht="28" customHeight="1" spans="1:10">
      <c r="A11" s="37">
        <v>2</v>
      </c>
      <c r="B11" s="50" t="s">
        <v>63</v>
      </c>
      <c r="C11" s="51"/>
      <c r="D11" s="52"/>
      <c r="E11" s="53" t="s">
        <v>64</v>
      </c>
      <c r="F11" s="54"/>
      <c r="G11" s="40"/>
      <c r="H11" s="52"/>
      <c r="I11" s="74"/>
      <c r="J11" s="13"/>
    </row>
    <row r="12" s="13" customFormat="1" ht="28" customHeight="1" spans="1:9">
      <c r="A12" s="37">
        <v>3</v>
      </c>
      <c r="B12" s="55" t="s">
        <v>65</v>
      </c>
      <c r="C12" s="48"/>
      <c r="D12" s="48"/>
      <c r="E12" s="48" t="s">
        <v>64</v>
      </c>
      <c r="F12" s="49"/>
      <c r="G12" s="40"/>
      <c r="H12" s="48"/>
      <c r="I12" s="73"/>
    </row>
    <row r="13" s="13" customFormat="1" ht="28" customHeight="1" spans="1:9">
      <c r="A13" s="37">
        <v>4</v>
      </c>
      <c r="B13" s="55" t="s">
        <v>66</v>
      </c>
      <c r="C13" s="56"/>
      <c r="D13" s="56"/>
      <c r="E13" s="56" t="s">
        <v>64</v>
      </c>
      <c r="F13" s="57"/>
      <c r="G13" s="40"/>
      <c r="H13" s="56"/>
      <c r="I13" s="73"/>
    </row>
    <row r="14" s="13" customFormat="1" ht="28" customHeight="1" spans="1:9">
      <c r="A14" s="37">
        <v>5</v>
      </c>
      <c r="B14" s="55" t="s">
        <v>67</v>
      </c>
      <c r="C14" s="56"/>
      <c r="D14" s="56"/>
      <c r="E14" s="56" t="s">
        <v>64</v>
      </c>
      <c r="F14" s="57"/>
      <c r="G14" s="40"/>
      <c r="H14" s="56"/>
      <c r="I14" s="73"/>
    </row>
    <row r="15" s="12" customFormat="1" ht="28" customHeight="1" spans="1:9">
      <c r="A15" s="37">
        <v>6</v>
      </c>
      <c r="B15" s="47" t="s">
        <v>68</v>
      </c>
      <c r="C15" s="56"/>
      <c r="D15" s="56"/>
      <c r="E15" s="48" t="s">
        <v>69</v>
      </c>
      <c r="F15" s="57"/>
      <c r="G15" s="40"/>
      <c r="H15" s="56"/>
      <c r="I15" s="73"/>
    </row>
    <row r="16" s="12" customFormat="1" ht="28" customHeight="1" spans="1:9">
      <c r="A16" s="37">
        <v>7</v>
      </c>
      <c r="B16" s="47" t="s">
        <v>70</v>
      </c>
      <c r="C16" s="48">
        <v>2</v>
      </c>
      <c r="D16" s="48">
        <v>1</v>
      </c>
      <c r="E16" s="48" t="s">
        <v>64</v>
      </c>
      <c r="F16" s="49">
        <v>188.3</v>
      </c>
      <c r="G16" s="40">
        <f>F16/$F$5</f>
        <v>0.463108706345302</v>
      </c>
      <c r="H16" s="48">
        <v>132</v>
      </c>
      <c r="I16" s="73"/>
    </row>
    <row r="17" s="12" customFormat="1" ht="28" customHeight="1" spans="1:9">
      <c r="A17" s="37">
        <v>8</v>
      </c>
      <c r="B17" s="55" t="s">
        <v>71</v>
      </c>
      <c r="C17" s="48"/>
      <c r="D17" s="56"/>
      <c r="E17" s="48" t="s">
        <v>64</v>
      </c>
      <c r="F17" s="49"/>
      <c r="G17" s="40"/>
      <c r="H17" s="48"/>
      <c r="I17" s="75"/>
    </row>
    <row r="18" s="12" customFormat="1" ht="28" customHeight="1" spans="1:9">
      <c r="A18" s="37">
        <v>9</v>
      </c>
      <c r="B18" s="55" t="s">
        <v>72</v>
      </c>
      <c r="C18" s="58"/>
      <c r="D18" s="48"/>
      <c r="E18" s="58" t="s">
        <v>64</v>
      </c>
      <c r="F18" s="49"/>
      <c r="G18" s="40"/>
      <c r="H18" s="48"/>
      <c r="I18" s="73"/>
    </row>
    <row r="19" s="12" customFormat="1" ht="28" customHeight="1" spans="1:9">
      <c r="A19" s="37">
        <v>10</v>
      </c>
      <c r="B19" s="47" t="s">
        <v>73</v>
      </c>
      <c r="C19" s="48"/>
      <c r="D19" s="48"/>
      <c r="E19" s="48" t="s">
        <v>74</v>
      </c>
      <c r="F19" s="49"/>
      <c r="G19" s="40"/>
      <c r="H19" s="48"/>
      <c r="I19" s="73"/>
    </row>
    <row r="20" s="12" customFormat="1" ht="28" customHeight="1" spans="1:9">
      <c r="A20" s="37">
        <v>11</v>
      </c>
      <c r="B20" s="47" t="s">
        <v>75</v>
      </c>
      <c r="C20" s="48"/>
      <c r="D20" s="48"/>
      <c r="E20" s="48" t="s">
        <v>76</v>
      </c>
      <c r="F20" s="49"/>
      <c r="G20" s="40"/>
      <c r="H20" s="48"/>
      <c r="I20" s="73"/>
    </row>
    <row r="21" s="12" customFormat="1" ht="28" customHeight="1" spans="1:9">
      <c r="A21" s="37">
        <v>12</v>
      </c>
      <c r="B21" s="47" t="s">
        <v>77</v>
      </c>
      <c r="C21" s="48"/>
      <c r="D21" s="48"/>
      <c r="E21" s="48" t="s">
        <v>78</v>
      </c>
      <c r="F21" s="49"/>
      <c r="G21" s="40"/>
      <c r="H21" s="48"/>
      <c r="I21" s="73"/>
    </row>
    <row r="22" s="12" customFormat="1" ht="28" customHeight="1" spans="1:9">
      <c r="A22" s="37">
        <v>13</v>
      </c>
      <c r="B22" s="43" t="s">
        <v>79</v>
      </c>
      <c r="C22" s="38"/>
      <c r="D22" s="38"/>
      <c r="E22" s="38" t="s">
        <v>80</v>
      </c>
      <c r="F22" s="59"/>
      <c r="G22" s="40"/>
      <c r="H22" s="38"/>
      <c r="I22" s="73"/>
    </row>
    <row r="23" s="12" customFormat="1" ht="28" customHeight="1" spans="1:9">
      <c r="A23" s="37">
        <v>14</v>
      </c>
      <c r="B23" s="43" t="s">
        <v>81</v>
      </c>
      <c r="C23" s="38"/>
      <c r="D23" s="38"/>
      <c r="E23" s="60" t="s">
        <v>64</v>
      </c>
      <c r="F23" s="59"/>
      <c r="G23" s="40"/>
      <c r="H23" s="38"/>
      <c r="I23" s="73"/>
    </row>
    <row r="24" s="12" customFormat="1" ht="28" customHeight="1" spans="1:9">
      <c r="A24" s="37">
        <v>15</v>
      </c>
      <c r="B24" s="47" t="s">
        <v>82</v>
      </c>
      <c r="C24" s="58"/>
      <c r="D24" s="48"/>
      <c r="E24" s="61" t="s">
        <v>64</v>
      </c>
      <c r="F24" s="49"/>
      <c r="G24" s="40"/>
      <c r="H24" s="48"/>
      <c r="I24" s="73"/>
    </row>
    <row r="25" s="12" customFormat="1" ht="28" customHeight="1" spans="1:9">
      <c r="A25" s="37">
        <v>16</v>
      </c>
      <c r="B25" s="47" t="s">
        <v>83</v>
      </c>
      <c r="C25" s="38"/>
      <c r="D25" s="38"/>
      <c r="E25" s="38" t="s">
        <v>84</v>
      </c>
      <c r="F25" s="59"/>
      <c r="G25" s="40"/>
      <c r="H25" s="38"/>
      <c r="I25" s="73"/>
    </row>
    <row r="26" s="12" customFormat="1" ht="28" customHeight="1" spans="1:9">
      <c r="A26" s="37">
        <v>17</v>
      </c>
      <c r="B26" s="43" t="s">
        <v>85</v>
      </c>
      <c r="C26" s="62"/>
      <c r="D26" s="38"/>
      <c r="E26" s="60" t="s">
        <v>86</v>
      </c>
      <c r="F26" s="63"/>
      <c r="G26" s="40"/>
      <c r="H26" s="62"/>
      <c r="I26" s="73"/>
    </row>
    <row r="27" s="12" customFormat="1" ht="28" customHeight="1" spans="1:9">
      <c r="A27" s="41" t="s">
        <v>87</v>
      </c>
      <c r="B27" s="42" t="s">
        <v>88</v>
      </c>
      <c r="C27" s="62">
        <f t="shared" ref="C27:H27" si="4">SUM(C28:C34)</f>
        <v>0</v>
      </c>
      <c r="D27" s="124" t="s">
        <v>53</v>
      </c>
      <c r="E27" s="124" t="s">
        <v>53</v>
      </c>
      <c r="F27" s="63">
        <f t="shared" si="4"/>
        <v>0</v>
      </c>
      <c r="G27" s="40">
        <f>F27/$F$5</f>
        <v>0</v>
      </c>
      <c r="H27" s="62">
        <f t="shared" si="4"/>
        <v>0</v>
      </c>
      <c r="I27" s="76"/>
    </row>
    <row r="28" s="12" customFormat="1" ht="28" customHeight="1" spans="1:9">
      <c r="A28" s="37">
        <v>1</v>
      </c>
      <c r="B28" s="43" t="s">
        <v>89</v>
      </c>
      <c r="C28" s="51"/>
      <c r="D28" s="51"/>
      <c r="E28" s="51" t="s">
        <v>90</v>
      </c>
      <c r="F28" s="64"/>
      <c r="G28" s="40"/>
      <c r="H28" s="51"/>
      <c r="I28" s="73"/>
    </row>
    <row r="29" s="12" customFormat="1" ht="28" customHeight="1" spans="1:9">
      <c r="A29" s="37">
        <v>2</v>
      </c>
      <c r="B29" s="43" t="s">
        <v>91</v>
      </c>
      <c r="C29" s="62"/>
      <c r="D29" s="62"/>
      <c r="E29" s="38" t="s">
        <v>84</v>
      </c>
      <c r="F29" s="59"/>
      <c r="G29" s="40"/>
      <c r="H29" s="38"/>
      <c r="I29" s="73"/>
    </row>
    <row r="30" s="12" customFormat="1" ht="28" customHeight="1" spans="1:9">
      <c r="A30" s="37">
        <v>3</v>
      </c>
      <c r="B30" s="43" t="s">
        <v>92</v>
      </c>
      <c r="C30" s="62"/>
      <c r="D30" s="38"/>
      <c r="E30" s="38" t="s">
        <v>64</v>
      </c>
      <c r="F30" s="59"/>
      <c r="G30" s="40"/>
      <c r="H30" s="38"/>
      <c r="I30" s="73"/>
    </row>
    <row r="31" s="12" customFormat="1" ht="28" customHeight="1" spans="1:9">
      <c r="A31" s="37">
        <v>4</v>
      </c>
      <c r="B31" s="43" t="s">
        <v>93</v>
      </c>
      <c r="C31" s="62"/>
      <c r="D31" s="38"/>
      <c r="E31" s="38" t="s">
        <v>84</v>
      </c>
      <c r="F31" s="59"/>
      <c r="G31" s="40"/>
      <c r="H31" s="38"/>
      <c r="I31" s="73"/>
    </row>
    <row r="32" s="12" customFormat="1" ht="28" customHeight="1" spans="1:9">
      <c r="A32" s="37">
        <v>5</v>
      </c>
      <c r="B32" s="43" t="s">
        <v>94</v>
      </c>
      <c r="C32" s="62"/>
      <c r="D32" s="38"/>
      <c r="E32" s="38" t="s">
        <v>90</v>
      </c>
      <c r="F32" s="59"/>
      <c r="G32" s="40"/>
      <c r="H32" s="38"/>
      <c r="I32" s="73"/>
    </row>
    <row r="33" s="12" customFormat="1" ht="28" customHeight="1" spans="1:9">
      <c r="A33" s="37">
        <v>6</v>
      </c>
      <c r="B33" s="43" t="s">
        <v>95</v>
      </c>
      <c r="C33" s="62"/>
      <c r="D33" s="62"/>
      <c r="E33" s="38" t="s">
        <v>90</v>
      </c>
      <c r="F33" s="59"/>
      <c r="G33" s="40"/>
      <c r="H33" s="38"/>
      <c r="I33" s="73"/>
    </row>
    <row r="34" s="12" customFormat="1" ht="28" customHeight="1" spans="1:9">
      <c r="A34" s="37">
        <v>7</v>
      </c>
      <c r="B34" s="43" t="s">
        <v>96</v>
      </c>
      <c r="C34" s="38"/>
      <c r="D34" s="38"/>
      <c r="E34" s="65" t="s">
        <v>78</v>
      </c>
      <c r="F34" s="59"/>
      <c r="G34" s="40"/>
      <c r="H34" s="38"/>
      <c r="I34" s="73"/>
    </row>
    <row r="35" s="12" customFormat="1" ht="28" customHeight="1" spans="1:9">
      <c r="A35" s="41" t="s">
        <v>97</v>
      </c>
      <c r="B35" s="42" t="s">
        <v>98</v>
      </c>
      <c r="C35" s="62">
        <f t="shared" ref="C35:H35" si="5">SUM(C36:C41)</f>
        <v>0</v>
      </c>
      <c r="D35" s="124" t="s">
        <v>53</v>
      </c>
      <c r="E35" s="124" t="s">
        <v>53</v>
      </c>
      <c r="F35" s="63">
        <f t="shared" si="5"/>
        <v>0</v>
      </c>
      <c r="G35" s="40">
        <f>F35/$F$5</f>
        <v>0</v>
      </c>
      <c r="H35" s="62">
        <f t="shared" si="5"/>
        <v>0</v>
      </c>
      <c r="I35" s="73"/>
    </row>
    <row r="36" s="12" customFormat="1" ht="28" customHeight="1" spans="1:9">
      <c r="A36" s="37">
        <v>1</v>
      </c>
      <c r="B36" s="43" t="s">
        <v>99</v>
      </c>
      <c r="C36" s="44"/>
      <c r="D36" s="44"/>
      <c r="E36" s="45" t="s">
        <v>64</v>
      </c>
      <c r="F36" s="46"/>
      <c r="G36" s="40"/>
      <c r="H36" s="44"/>
      <c r="I36" s="73"/>
    </row>
    <row r="37" s="12" customFormat="1" ht="28" customHeight="1" spans="1:9">
      <c r="A37" s="37">
        <v>2</v>
      </c>
      <c r="B37" s="50" t="s">
        <v>100</v>
      </c>
      <c r="C37" s="44"/>
      <c r="D37" s="44"/>
      <c r="E37" s="45" t="s">
        <v>101</v>
      </c>
      <c r="F37" s="46"/>
      <c r="G37" s="40"/>
      <c r="H37" s="44"/>
      <c r="I37" s="73"/>
    </row>
    <row r="38" s="12" customFormat="1" ht="28" customHeight="1" spans="1:9">
      <c r="A38" s="37">
        <v>3</v>
      </c>
      <c r="B38" s="43" t="s">
        <v>102</v>
      </c>
      <c r="C38" s="38"/>
      <c r="D38" s="38"/>
      <c r="E38" s="38" t="s">
        <v>103</v>
      </c>
      <c r="F38" s="59"/>
      <c r="G38" s="40"/>
      <c r="H38" s="38"/>
      <c r="I38" s="73"/>
    </row>
    <row r="39" s="12" customFormat="1" ht="28" customHeight="1" spans="1:9">
      <c r="A39" s="37">
        <v>4</v>
      </c>
      <c r="B39" s="43" t="s">
        <v>104</v>
      </c>
      <c r="C39" s="44"/>
      <c r="D39" s="44"/>
      <c r="E39" s="44" t="s">
        <v>64</v>
      </c>
      <c r="F39" s="46"/>
      <c r="G39" s="40"/>
      <c r="H39" s="44"/>
      <c r="I39" s="73"/>
    </row>
    <row r="40" s="12" customFormat="1" ht="28" customHeight="1" spans="1:9">
      <c r="A40" s="37">
        <v>5</v>
      </c>
      <c r="B40" s="43" t="s">
        <v>105</v>
      </c>
      <c r="C40" s="38"/>
      <c r="D40" s="38"/>
      <c r="E40" s="66" t="s">
        <v>106</v>
      </c>
      <c r="F40" s="59"/>
      <c r="G40" s="40"/>
      <c r="H40" s="38"/>
      <c r="I40" s="73"/>
    </row>
    <row r="41" s="12" customFormat="1" ht="28" customHeight="1" spans="1:9">
      <c r="A41" s="37">
        <v>6</v>
      </c>
      <c r="B41" s="43" t="s">
        <v>107</v>
      </c>
      <c r="C41" s="38"/>
      <c r="D41" s="38"/>
      <c r="E41" s="38" t="s">
        <v>64</v>
      </c>
      <c r="F41" s="59"/>
      <c r="G41" s="40"/>
      <c r="H41" s="38"/>
      <c r="I41" s="73"/>
    </row>
    <row r="42" s="12" customFormat="1" ht="28" customHeight="1" spans="1:9">
      <c r="A42" s="41" t="s">
        <v>108</v>
      </c>
      <c r="B42" s="42" t="s">
        <v>109</v>
      </c>
      <c r="C42" s="62">
        <f t="shared" ref="C42:H42" si="6">SUM(C43:C44)</f>
        <v>0</v>
      </c>
      <c r="D42" s="124" t="s">
        <v>53</v>
      </c>
      <c r="E42" s="124" t="s">
        <v>53</v>
      </c>
      <c r="F42" s="63">
        <f t="shared" si="6"/>
        <v>0</v>
      </c>
      <c r="G42" s="40">
        <f>F42/$F$5</f>
        <v>0</v>
      </c>
      <c r="H42" s="62">
        <f t="shared" si="6"/>
        <v>0</v>
      </c>
      <c r="I42" s="73"/>
    </row>
    <row r="43" s="12" customFormat="1" ht="28" customHeight="1" spans="1:9">
      <c r="A43" s="41">
        <v>1</v>
      </c>
      <c r="B43" s="43" t="s">
        <v>102</v>
      </c>
      <c r="C43" s="38"/>
      <c r="D43" s="38"/>
      <c r="E43" s="38" t="s">
        <v>80</v>
      </c>
      <c r="F43" s="59"/>
      <c r="G43" s="40"/>
      <c r="H43" s="38"/>
      <c r="I43" s="73"/>
    </row>
    <row r="44" s="12" customFormat="1" ht="28" customHeight="1" spans="1:9">
      <c r="A44" s="41">
        <v>2</v>
      </c>
      <c r="B44" s="43" t="s">
        <v>110</v>
      </c>
      <c r="C44" s="38"/>
      <c r="D44" s="38"/>
      <c r="E44" s="38" t="s">
        <v>111</v>
      </c>
      <c r="F44" s="59"/>
      <c r="G44" s="40"/>
      <c r="H44" s="38"/>
      <c r="I44" s="73"/>
    </row>
    <row r="45" s="12" customFormat="1" ht="28" customHeight="1" spans="1:9">
      <c r="A45" s="41" t="s">
        <v>112</v>
      </c>
      <c r="B45" s="42" t="s">
        <v>113</v>
      </c>
      <c r="C45" s="38">
        <f t="shared" ref="C45:H45" si="7">SUM(C46:C56)</f>
        <v>0</v>
      </c>
      <c r="D45" s="124" t="s">
        <v>53</v>
      </c>
      <c r="E45" s="125" t="s">
        <v>114</v>
      </c>
      <c r="F45" s="38">
        <f t="shared" si="7"/>
        <v>0</v>
      </c>
      <c r="G45" s="40">
        <f>F45/$F$5</f>
        <v>0</v>
      </c>
      <c r="H45" s="38">
        <f t="shared" si="7"/>
        <v>0</v>
      </c>
      <c r="I45" s="73"/>
    </row>
    <row r="46" s="12" customFormat="1" ht="28" customHeight="1" spans="1:9">
      <c r="A46" s="41">
        <v>1</v>
      </c>
      <c r="B46" s="43" t="s">
        <v>115</v>
      </c>
      <c r="C46" s="38"/>
      <c r="D46" s="38"/>
      <c r="E46" s="60" t="s">
        <v>64</v>
      </c>
      <c r="F46" s="59"/>
      <c r="G46" s="40"/>
      <c r="H46" s="38"/>
      <c r="I46" s="73"/>
    </row>
    <row r="47" s="12" customFormat="1" ht="28" customHeight="1" spans="1:9">
      <c r="A47" s="41">
        <v>2</v>
      </c>
      <c r="B47" s="43" t="s">
        <v>116</v>
      </c>
      <c r="C47" s="38"/>
      <c r="D47" s="38"/>
      <c r="E47" s="60" t="s">
        <v>78</v>
      </c>
      <c r="F47" s="59"/>
      <c r="G47" s="40"/>
      <c r="H47" s="38"/>
      <c r="I47" s="73"/>
    </row>
    <row r="48" s="12" customFormat="1" ht="28" customHeight="1" spans="1:9">
      <c r="A48" s="41">
        <v>3</v>
      </c>
      <c r="B48" s="67" t="s">
        <v>117</v>
      </c>
      <c r="C48" s="38"/>
      <c r="D48" s="38"/>
      <c r="E48" s="60" t="s">
        <v>78</v>
      </c>
      <c r="F48" s="59"/>
      <c r="G48" s="40"/>
      <c r="H48" s="38"/>
      <c r="I48" s="73"/>
    </row>
    <row r="49" s="12" customFormat="1" ht="28" customHeight="1" spans="1:9">
      <c r="A49" s="41">
        <v>4</v>
      </c>
      <c r="B49" s="67" t="s">
        <v>118</v>
      </c>
      <c r="C49" s="38"/>
      <c r="D49" s="38"/>
      <c r="E49" s="60" t="s">
        <v>119</v>
      </c>
      <c r="F49" s="59"/>
      <c r="G49" s="40"/>
      <c r="H49" s="38"/>
      <c r="I49" s="73"/>
    </row>
    <row r="50" s="12" customFormat="1" ht="28" customHeight="1" spans="1:9">
      <c r="A50" s="41">
        <v>5</v>
      </c>
      <c r="B50" s="67" t="s">
        <v>120</v>
      </c>
      <c r="C50" s="38"/>
      <c r="D50" s="38"/>
      <c r="E50" s="60" t="s">
        <v>64</v>
      </c>
      <c r="F50" s="59"/>
      <c r="G50" s="40"/>
      <c r="H50" s="38"/>
      <c r="I50" s="73"/>
    </row>
    <row r="51" s="12" customFormat="1" ht="28" customHeight="1" spans="1:9">
      <c r="A51" s="41">
        <v>6</v>
      </c>
      <c r="B51" s="67" t="s">
        <v>121</v>
      </c>
      <c r="C51" s="38"/>
      <c r="D51" s="38"/>
      <c r="E51" s="60" t="s">
        <v>64</v>
      </c>
      <c r="F51" s="59"/>
      <c r="G51" s="40"/>
      <c r="H51" s="38"/>
      <c r="I51" s="73"/>
    </row>
    <row r="52" s="12" customFormat="1" ht="28" customHeight="1" spans="1:9">
      <c r="A52" s="41">
        <v>7</v>
      </c>
      <c r="B52" s="67" t="s">
        <v>122</v>
      </c>
      <c r="C52" s="38"/>
      <c r="D52" s="38"/>
      <c r="E52" s="60" t="s">
        <v>64</v>
      </c>
      <c r="F52" s="59"/>
      <c r="G52" s="40"/>
      <c r="H52" s="38"/>
      <c r="I52" s="73"/>
    </row>
    <row r="53" s="12" customFormat="1" ht="28" customHeight="1" spans="1:9">
      <c r="A53" s="41">
        <v>8</v>
      </c>
      <c r="B53" s="67" t="s">
        <v>123</v>
      </c>
      <c r="C53" s="38"/>
      <c r="D53" s="38"/>
      <c r="E53" s="60" t="s">
        <v>64</v>
      </c>
      <c r="F53" s="59"/>
      <c r="G53" s="40"/>
      <c r="H53" s="38"/>
      <c r="I53" s="73"/>
    </row>
    <row r="54" s="12" customFormat="1" ht="28" customHeight="1" spans="1:9">
      <c r="A54" s="41">
        <v>9</v>
      </c>
      <c r="B54" s="67" t="s">
        <v>124</v>
      </c>
      <c r="C54" s="38"/>
      <c r="D54" s="38"/>
      <c r="E54" s="60" t="s">
        <v>78</v>
      </c>
      <c r="F54" s="59"/>
      <c r="G54" s="40"/>
      <c r="H54" s="38"/>
      <c r="I54" s="73"/>
    </row>
    <row r="55" s="12" customFormat="1" ht="28" customHeight="1" spans="1:9">
      <c r="A55" s="41">
        <v>10</v>
      </c>
      <c r="B55" s="67" t="s">
        <v>125</v>
      </c>
      <c r="C55" s="38"/>
      <c r="D55" s="38"/>
      <c r="E55" s="60" t="s">
        <v>78</v>
      </c>
      <c r="F55" s="59"/>
      <c r="G55" s="40"/>
      <c r="H55" s="38"/>
      <c r="I55" s="73"/>
    </row>
    <row r="56" s="12" customFormat="1" ht="28" customHeight="1" spans="1:9">
      <c r="A56" s="41">
        <v>11</v>
      </c>
      <c r="B56" s="67" t="s">
        <v>126</v>
      </c>
      <c r="C56" s="38"/>
      <c r="D56" s="38"/>
      <c r="E56" s="60" t="s">
        <v>64</v>
      </c>
      <c r="F56" s="59"/>
      <c r="G56" s="40"/>
      <c r="H56" s="38"/>
      <c r="I56" s="73"/>
    </row>
    <row r="57" s="12" customFormat="1" ht="28" customHeight="1" spans="1:9">
      <c r="A57" s="41" t="s">
        <v>127</v>
      </c>
      <c r="B57" s="42" t="s">
        <v>128</v>
      </c>
      <c r="C57" s="38">
        <f t="shared" ref="C57:H57" si="8">SUM(C58:C62)</f>
        <v>0</v>
      </c>
      <c r="D57" s="124" t="s">
        <v>53</v>
      </c>
      <c r="E57" s="124" t="s">
        <v>53</v>
      </c>
      <c r="F57" s="59">
        <f t="shared" si="8"/>
        <v>0</v>
      </c>
      <c r="G57" s="40">
        <f>F57/$F$5</f>
        <v>0</v>
      </c>
      <c r="H57" s="38">
        <f t="shared" si="8"/>
        <v>0</v>
      </c>
      <c r="I57" s="73"/>
    </row>
    <row r="58" s="12" customFormat="1" ht="28" customHeight="1" spans="1:9">
      <c r="A58" s="41">
        <v>1</v>
      </c>
      <c r="B58" s="43" t="s">
        <v>129</v>
      </c>
      <c r="C58" s="38"/>
      <c r="D58" s="38"/>
      <c r="E58" s="65" t="s">
        <v>64</v>
      </c>
      <c r="F58" s="59"/>
      <c r="G58" s="40"/>
      <c r="H58" s="38"/>
      <c r="I58" s="73"/>
    </row>
    <row r="59" s="12" customFormat="1" ht="28" customHeight="1" spans="1:9">
      <c r="A59" s="41">
        <v>2</v>
      </c>
      <c r="B59" s="43" t="s">
        <v>130</v>
      </c>
      <c r="C59" s="38"/>
      <c r="D59" s="38"/>
      <c r="E59" s="38"/>
      <c r="F59" s="59"/>
      <c r="G59" s="40"/>
      <c r="H59" s="38"/>
      <c r="I59" s="73"/>
    </row>
    <row r="60" s="12" customFormat="1" ht="28" customHeight="1" spans="1:9">
      <c r="A60" s="41">
        <v>3</v>
      </c>
      <c r="B60" s="43" t="s">
        <v>131</v>
      </c>
      <c r="C60" s="38"/>
      <c r="D60" s="38"/>
      <c r="E60" s="65" t="s">
        <v>64</v>
      </c>
      <c r="F60" s="59"/>
      <c r="G60" s="40"/>
      <c r="H60" s="38"/>
      <c r="I60" s="73"/>
    </row>
    <row r="61" s="12" customFormat="1" ht="28" customHeight="1" spans="1:9">
      <c r="A61" s="41">
        <v>4</v>
      </c>
      <c r="B61" s="43" t="s">
        <v>132</v>
      </c>
      <c r="C61" s="38"/>
      <c r="D61" s="38"/>
      <c r="E61" s="65" t="s">
        <v>119</v>
      </c>
      <c r="F61" s="59"/>
      <c r="G61" s="40"/>
      <c r="H61" s="38"/>
      <c r="I61" s="73"/>
    </row>
    <row r="62" s="12" customFormat="1" ht="28" customHeight="1" spans="1:9">
      <c r="A62" s="41">
        <v>5</v>
      </c>
      <c r="B62" s="43" t="s">
        <v>133</v>
      </c>
      <c r="C62" s="38"/>
      <c r="D62" s="38"/>
      <c r="E62" s="65" t="s">
        <v>64</v>
      </c>
      <c r="F62" s="59"/>
      <c r="G62" s="40"/>
      <c r="H62" s="38"/>
      <c r="I62" s="73"/>
    </row>
    <row r="63" s="12" customFormat="1" ht="28" customHeight="1" spans="1:9">
      <c r="A63" s="41" t="s">
        <v>134</v>
      </c>
      <c r="B63" s="42" t="s">
        <v>135</v>
      </c>
      <c r="C63" s="62">
        <f t="shared" ref="C63:H63" si="9">SUM(C64:C64)</f>
        <v>0</v>
      </c>
      <c r="D63" s="38"/>
      <c r="E63" s="124" t="s">
        <v>53</v>
      </c>
      <c r="F63" s="63">
        <f t="shared" si="9"/>
        <v>0</v>
      </c>
      <c r="G63" s="40">
        <f>F63/$F$5</f>
        <v>0</v>
      </c>
      <c r="H63" s="62">
        <f t="shared" si="9"/>
        <v>0</v>
      </c>
      <c r="I63" s="73"/>
    </row>
    <row r="64" s="13" customFormat="1" ht="28" customHeight="1" spans="1:9">
      <c r="A64" s="37">
        <v>1</v>
      </c>
      <c r="B64" s="47" t="s">
        <v>136</v>
      </c>
      <c r="C64" s="48"/>
      <c r="D64" s="56"/>
      <c r="E64" s="48" t="s">
        <v>137</v>
      </c>
      <c r="F64" s="49"/>
      <c r="G64" s="40"/>
      <c r="H64" s="48"/>
      <c r="I64" s="75"/>
    </row>
    <row r="65" s="12" customFormat="1" ht="28" customHeight="1" spans="1:9">
      <c r="A65" s="41" t="s">
        <v>138</v>
      </c>
      <c r="B65" s="42" t="s">
        <v>139</v>
      </c>
      <c r="C65" s="62">
        <f t="shared" ref="C65:H65" si="10">SUM(C66:C67)</f>
        <v>0</v>
      </c>
      <c r="D65" s="124" t="s">
        <v>53</v>
      </c>
      <c r="E65" s="124" t="s">
        <v>53</v>
      </c>
      <c r="F65" s="63">
        <f t="shared" si="10"/>
        <v>0</v>
      </c>
      <c r="G65" s="40">
        <f>F65/$F$5</f>
        <v>0</v>
      </c>
      <c r="H65" s="62">
        <f t="shared" si="10"/>
        <v>0</v>
      </c>
      <c r="I65" s="76"/>
    </row>
    <row r="66" s="12" customFormat="1" ht="28" customHeight="1" spans="1:9">
      <c r="A66" s="37">
        <v>1</v>
      </c>
      <c r="B66" s="43" t="s">
        <v>140</v>
      </c>
      <c r="C66" s="62"/>
      <c r="D66" s="62"/>
      <c r="E66" s="38" t="s">
        <v>84</v>
      </c>
      <c r="F66" s="59"/>
      <c r="G66" s="40"/>
      <c r="H66" s="38"/>
      <c r="I66" s="73"/>
    </row>
    <row r="67" s="12" customFormat="1" ht="28" customHeight="1" spans="1:9">
      <c r="A67" s="37">
        <v>2</v>
      </c>
      <c r="B67" s="43" t="s">
        <v>141</v>
      </c>
      <c r="C67" s="38"/>
      <c r="D67" s="38"/>
      <c r="E67" s="66" t="s">
        <v>142</v>
      </c>
      <c r="F67" s="59"/>
      <c r="G67" s="40"/>
      <c r="H67" s="38"/>
      <c r="I67" s="73"/>
    </row>
    <row r="68" s="12" customFormat="1" ht="28" customHeight="1" spans="1:9">
      <c r="A68" s="41" t="s">
        <v>143</v>
      </c>
      <c r="B68" s="42" t="s">
        <v>41</v>
      </c>
      <c r="C68" s="37">
        <f t="shared" ref="C68:H68" si="11">SUM(C69:C70)</f>
        <v>1</v>
      </c>
      <c r="D68" s="124" t="s">
        <v>53</v>
      </c>
      <c r="E68" s="124" t="s">
        <v>53</v>
      </c>
      <c r="F68" s="39">
        <f t="shared" si="11"/>
        <v>118.3</v>
      </c>
      <c r="G68" s="40">
        <f>F68/$F$5</f>
        <v>0.290949335956714</v>
      </c>
      <c r="H68" s="37">
        <f t="shared" si="11"/>
        <v>82</v>
      </c>
      <c r="I68" s="71"/>
    </row>
    <row r="69" s="12" customFormat="1" ht="28" customHeight="1" spans="1:9">
      <c r="A69" s="37">
        <v>1</v>
      </c>
      <c r="B69" s="50" t="s">
        <v>144</v>
      </c>
      <c r="C69" s="62"/>
      <c r="D69" s="62"/>
      <c r="E69" s="62" t="s">
        <v>145</v>
      </c>
      <c r="F69" s="63"/>
      <c r="G69" s="40"/>
      <c r="H69" s="62"/>
      <c r="I69" s="73"/>
    </row>
    <row r="70" s="12" customFormat="1" ht="28" customHeight="1" spans="1:9">
      <c r="A70" s="37">
        <v>2</v>
      </c>
      <c r="B70" s="50" t="s">
        <v>146</v>
      </c>
      <c r="C70" s="44">
        <v>1</v>
      </c>
      <c r="D70" s="44">
        <v>5.362</v>
      </c>
      <c r="E70" s="45" t="s">
        <v>147</v>
      </c>
      <c r="F70" s="46">
        <v>118.3</v>
      </c>
      <c r="G70" s="40">
        <f>F70/$F$5</f>
        <v>0.290949335956714</v>
      </c>
      <c r="H70" s="44">
        <v>82</v>
      </c>
      <c r="I70" s="73"/>
    </row>
    <row r="71" s="12" customFormat="1" ht="28" customHeight="1" spans="1:9">
      <c r="A71" s="41" t="s">
        <v>148</v>
      </c>
      <c r="B71" s="42" t="s">
        <v>149</v>
      </c>
      <c r="C71" s="37">
        <f t="shared" ref="C71:H71" si="12">SUM(C72:C74)</f>
        <v>0</v>
      </c>
      <c r="D71" s="124" t="s">
        <v>53</v>
      </c>
      <c r="E71" s="124" t="s">
        <v>53</v>
      </c>
      <c r="F71" s="39">
        <f t="shared" si="12"/>
        <v>0</v>
      </c>
      <c r="G71" s="40">
        <f>F71/$F$5</f>
        <v>0</v>
      </c>
      <c r="H71" s="37">
        <f t="shared" si="12"/>
        <v>0</v>
      </c>
      <c r="I71" s="71"/>
    </row>
    <row r="72" s="12" customFormat="1" ht="28" customHeight="1" spans="1:9">
      <c r="A72" s="41">
        <v>1</v>
      </c>
      <c r="B72" s="43" t="s">
        <v>150</v>
      </c>
      <c r="C72" s="37"/>
      <c r="D72" s="37"/>
      <c r="E72" s="38" t="s">
        <v>151</v>
      </c>
      <c r="F72" s="39"/>
      <c r="G72" s="40"/>
      <c r="H72" s="37"/>
      <c r="I72" s="71"/>
    </row>
    <row r="73" s="12" customFormat="1" ht="28" customHeight="1" spans="1:9">
      <c r="A73" s="41">
        <v>2</v>
      </c>
      <c r="B73" s="43" t="s">
        <v>152</v>
      </c>
      <c r="C73" s="37"/>
      <c r="D73" s="37"/>
      <c r="E73" s="38" t="s">
        <v>153</v>
      </c>
      <c r="F73" s="39"/>
      <c r="G73" s="40"/>
      <c r="H73" s="37"/>
      <c r="I73" s="71"/>
    </row>
    <row r="74" s="13" customFormat="1" ht="28" customHeight="1" spans="1:9">
      <c r="A74" s="41">
        <v>3</v>
      </c>
      <c r="B74" s="43" t="s">
        <v>154</v>
      </c>
      <c r="C74" s="62"/>
      <c r="D74" s="62"/>
      <c r="E74" s="38" t="s">
        <v>155</v>
      </c>
      <c r="F74" s="63"/>
      <c r="G74" s="40"/>
      <c r="H74" s="62"/>
      <c r="I74" s="73"/>
    </row>
    <row r="75" s="12" customFormat="1" ht="28" customHeight="1" spans="1:9">
      <c r="A75" s="41" t="s">
        <v>156</v>
      </c>
      <c r="B75" s="42" t="s">
        <v>157</v>
      </c>
      <c r="C75" s="62">
        <f t="shared" ref="C75:H75" si="13">SUM(C76+C81)</f>
        <v>0</v>
      </c>
      <c r="D75" s="124" t="s">
        <v>53</v>
      </c>
      <c r="E75" s="124" t="s">
        <v>53</v>
      </c>
      <c r="F75" s="63">
        <f t="shared" si="13"/>
        <v>0</v>
      </c>
      <c r="G75" s="40">
        <f>F75/$F$5</f>
        <v>0</v>
      </c>
      <c r="H75" s="77">
        <f t="shared" si="13"/>
        <v>0</v>
      </c>
      <c r="I75" s="73"/>
    </row>
    <row r="76" s="12" customFormat="1" ht="28" customHeight="1" spans="1:9">
      <c r="A76" s="41" t="s">
        <v>56</v>
      </c>
      <c r="B76" s="42" t="s">
        <v>158</v>
      </c>
      <c r="C76" s="62">
        <f t="shared" ref="C76:H76" si="14">SUM(C77:C80)</f>
        <v>0</v>
      </c>
      <c r="D76" s="124" t="s">
        <v>53</v>
      </c>
      <c r="E76" s="124" t="s">
        <v>53</v>
      </c>
      <c r="F76" s="62">
        <f t="shared" si="14"/>
        <v>0</v>
      </c>
      <c r="G76" s="40">
        <f>F76/$F$5</f>
        <v>0</v>
      </c>
      <c r="H76" s="62">
        <f t="shared" si="14"/>
        <v>0</v>
      </c>
      <c r="I76" s="73"/>
    </row>
    <row r="77" s="12" customFormat="1" ht="28" customHeight="1" spans="1:9">
      <c r="A77" s="78">
        <v>1</v>
      </c>
      <c r="B77" s="43" t="s">
        <v>159</v>
      </c>
      <c r="C77" s="62"/>
      <c r="D77" s="38"/>
      <c r="E77" s="60" t="s">
        <v>64</v>
      </c>
      <c r="F77" s="63"/>
      <c r="G77" s="40"/>
      <c r="H77" s="62"/>
      <c r="I77" s="73"/>
    </row>
    <row r="78" s="12" customFormat="1" ht="28" customHeight="1" spans="1:9">
      <c r="A78" s="41">
        <v>2</v>
      </c>
      <c r="B78" s="67" t="s">
        <v>160</v>
      </c>
      <c r="C78" s="62"/>
      <c r="D78" s="38"/>
      <c r="E78" s="60" t="s">
        <v>86</v>
      </c>
      <c r="F78" s="63"/>
      <c r="G78" s="40"/>
      <c r="H78" s="62"/>
      <c r="I78" s="73"/>
    </row>
    <row r="79" s="12" customFormat="1" ht="28" customHeight="1" spans="1:9">
      <c r="A79" s="41">
        <v>3</v>
      </c>
      <c r="B79" s="79" t="s">
        <v>161</v>
      </c>
      <c r="C79" s="38"/>
      <c r="D79" s="38"/>
      <c r="E79" s="65" t="s">
        <v>162</v>
      </c>
      <c r="F79" s="38"/>
      <c r="G79" s="40"/>
      <c r="H79" s="80"/>
      <c r="I79" s="73"/>
    </row>
    <row r="80" s="12" customFormat="1" ht="28" customHeight="1" spans="1:9">
      <c r="A80" s="78">
        <v>4</v>
      </c>
      <c r="B80" s="43" t="s">
        <v>140</v>
      </c>
      <c r="C80" s="62"/>
      <c r="D80" s="38"/>
      <c r="E80" s="60" t="s">
        <v>86</v>
      </c>
      <c r="F80" s="63"/>
      <c r="G80" s="40"/>
      <c r="H80" s="62"/>
      <c r="I80" s="73"/>
    </row>
    <row r="81" s="13" customFormat="1" ht="28" customHeight="1" spans="1:9">
      <c r="A81" s="41" t="s">
        <v>60</v>
      </c>
      <c r="B81" s="42" t="s">
        <v>163</v>
      </c>
      <c r="C81" s="48">
        <f t="shared" ref="C81:H81" si="15">SUM(C82:C84)</f>
        <v>0</v>
      </c>
      <c r="D81" s="124" t="s">
        <v>53</v>
      </c>
      <c r="E81" s="124" t="s">
        <v>53</v>
      </c>
      <c r="F81" s="49">
        <f t="shared" si="15"/>
        <v>0</v>
      </c>
      <c r="G81" s="40">
        <f>F81/$F$5</f>
        <v>0</v>
      </c>
      <c r="H81" s="48">
        <f t="shared" si="15"/>
        <v>0</v>
      </c>
      <c r="I81" s="75"/>
    </row>
    <row r="82" s="13" customFormat="1" ht="28" customHeight="1" spans="1:9">
      <c r="A82" s="37">
        <v>2</v>
      </c>
      <c r="B82" s="43" t="s">
        <v>164</v>
      </c>
      <c r="C82" s="56"/>
      <c r="D82" s="56"/>
      <c r="E82" s="48" t="s">
        <v>137</v>
      </c>
      <c r="F82" s="57"/>
      <c r="G82" s="40"/>
      <c r="H82" s="56"/>
      <c r="I82" s="75"/>
    </row>
    <row r="83" s="12" customFormat="1" ht="28" customHeight="1" spans="1:9">
      <c r="A83" s="37">
        <v>3</v>
      </c>
      <c r="B83" s="47" t="s">
        <v>165</v>
      </c>
      <c r="C83" s="56"/>
      <c r="D83" s="56"/>
      <c r="E83" s="48" t="s">
        <v>101</v>
      </c>
      <c r="F83" s="57"/>
      <c r="G83" s="40"/>
      <c r="H83" s="56"/>
      <c r="I83" s="75"/>
    </row>
    <row r="84" s="14" customFormat="1" ht="28" customHeight="1" spans="1:9">
      <c r="A84" s="37">
        <v>6</v>
      </c>
      <c r="B84" s="47" t="s">
        <v>166</v>
      </c>
      <c r="C84" s="48"/>
      <c r="D84" s="48"/>
      <c r="E84" s="48" t="s">
        <v>64</v>
      </c>
      <c r="F84" s="49"/>
      <c r="G84" s="40"/>
      <c r="H84" s="48"/>
      <c r="I84" s="73"/>
    </row>
  </sheetData>
  <mergeCells count="9">
    <mergeCell ref="A1:I1"/>
    <mergeCell ref="F2:I2"/>
    <mergeCell ref="D3:E3"/>
    <mergeCell ref="F3:G3"/>
    <mergeCell ref="A5:B5"/>
    <mergeCell ref="A3:A4"/>
    <mergeCell ref="B3:B4"/>
    <mergeCell ref="C3:C4"/>
    <mergeCell ref="H3:H4"/>
  </mergeCells>
  <pageMargins left="0.75" right="0.75" top="1" bottom="1" header="0.5" footer="0.5"/>
  <headerFooter/>
  <ignoredErrors>
    <ignoredError sqref="G6" formula="1"/>
    <ignoredError sqref="G7:G10" formula="1" emptyCellReference="1"/>
    <ignoredError sqref="F71:H84 F70:G70 F17:H69 G16:H16 F11:H15 H7:H10 F7:F10 C7:C84" emptyCellReferenc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3" sqref="B33:B34"/>
    </sheetView>
  </sheetViews>
  <sheetFormatPr defaultColWidth="9" defaultRowHeight="13.5" outlineLevelRow="5" outlineLevelCol="5"/>
  <cols>
    <col min="2" max="2" width="19.625" customWidth="1"/>
    <col min="3" max="3" width="16.875" customWidth="1"/>
    <col min="4" max="4" width="24.75" customWidth="1"/>
    <col min="5" max="5" width="20.75" customWidth="1"/>
    <col min="6" max="6" width="16.75" customWidth="1"/>
  </cols>
  <sheetData>
    <row r="1" ht="30" customHeight="1" spans="1:2">
      <c r="A1" s="1" t="s">
        <v>167</v>
      </c>
      <c r="B1" s="1"/>
    </row>
    <row r="2" ht="57" customHeight="1" spans="1:6">
      <c r="A2" s="2" t="s">
        <v>168</v>
      </c>
      <c r="B2" s="2"/>
      <c r="C2" s="2"/>
      <c r="D2" s="2"/>
      <c r="E2" s="2"/>
      <c r="F2" s="2"/>
    </row>
    <row r="3" ht="32" customHeight="1" spans="1:6">
      <c r="A3" s="3" t="s">
        <v>3</v>
      </c>
      <c r="B3" s="3" t="s">
        <v>169</v>
      </c>
      <c r="C3" s="4" t="s">
        <v>170</v>
      </c>
      <c r="D3" s="4"/>
      <c r="E3" s="4"/>
      <c r="F3" s="3" t="s">
        <v>171</v>
      </c>
    </row>
    <row r="4" ht="41" customHeight="1" spans="1:6">
      <c r="A4" s="5"/>
      <c r="B4" s="5"/>
      <c r="C4" s="4" t="s">
        <v>16</v>
      </c>
      <c r="D4" s="6" t="s">
        <v>172</v>
      </c>
      <c r="E4" s="4" t="s">
        <v>173</v>
      </c>
      <c r="F4" s="5"/>
    </row>
    <row r="5" ht="33" customHeight="1" spans="1:6">
      <c r="A5" s="7" t="s">
        <v>16</v>
      </c>
      <c r="B5" s="8"/>
      <c r="C5" s="9">
        <f>C6</f>
        <v>406.6</v>
      </c>
      <c r="D5" s="9">
        <f>D6</f>
        <v>400</v>
      </c>
      <c r="E5" s="9">
        <f>E6</f>
        <v>6.6</v>
      </c>
      <c r="F5" s="10"/>
    </row>
    <row r="6" ht="33" customHeight="1" spans="1:6">
      <c r="A6" s="9">
        <v>1</v>
      </c>
      <c r="B6" s="11" t="s">
        <v>174</v>
      </c>
      <c r="C6" s="9">
        <f>SUM(D6:E6)</f>
        <v>406.6</v>
      </c>
      <c r="D6" s="9">
        <v>400</v>
      </c>
      <c r="E6" s="9">
        <v>6.6</v>
      </c>
      <c r="F6" s="9"/>
    </row>
  </sheetData>
  <mergeCells count="7">
    <mergeCell ref="A1:B1"/>
    <mergeCell ref="A2:F2"/>
    <mergeCell ref="C3:E3"/>
    <mergeCell ref="A5:B5"/>
    <mergeCell ref="A3:A4"/>
    <mergeCell ref="B3:B4"/>
    <mergeCell ref="F3:F4"/>
  </mergeCells>
  <printOptions horizontalCentered="1"/>
  <pageMargins left="0.751388888888889" right="0.751388888888889" top="1" bottom="1" header="0.5" footer="0.5"/>
  <pageSetup paperSize="9" orientation="landscape" horizontalDpi="600"/>
  <headerFooter/>
  <ignoredErrors>
    <ignoredError sqref="D5:E5 C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计划备案表</vt:lpstr>
      <vt:lpstr>项目安排表</vt:lpstr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12567</dc:creator>
  <cp:lastModifiedBy>Administrator</cp:lastModifiedBy>
  <dcterms:created xsi:type="dcterms:W3CDTF">2021-05-05T02:43:00Z</dcterms:created>
  <dcterms:modified xsi:type="dcterms:W3CDTF">2021-05-21T09:36:58Z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